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M:\Marketing\Marketing Team\AED\"/>
    </mc:Choice>
  </mc:AlternateContent>
  <xr:revisionPtr revIDLastSave="0" documentId="8_{941F07A3-4B31-477E-9026-74DA781F909F}" xr6:coauthVersionLast="44" xr6:coauthVersionMax="44" xr10:uidLastSave="{00000000-0000-0000-0000-000000000000}"/>
  <workbookProtection workbookAlgorithmName="SHA-512" workbookHashValue="TKtq3OyJGGGtT7CTzKNKnv9CeGAA082Z9xjR6X358iPg0Yaicj1x+he3g7QhXow+sZsH/BIedAq2KJatp5tJHw==" workbookSaltValue="/aDzZ8ZYXGpS86F31P+Bfw==" workbookSpinCount="100000" lockStructure="1"/>
  <bookViews>
    <workbookView xWindow="-96" yWindow="-96" windowWidth="23232" windowHeight="12552" tabRatio="861" activeTab="2" xr2:uid="{00000000-000D-0000-FFFF-FFFF00000000}"/>
  </bookViews>
  <sheets>
    <sheet name="Menu" sheetId="48" r:id="rId1"/>
    <sheet name="Position Descriptions" sheetId="47" r:id="rId2"/>
    <sheet name="NCMTool" sheetId="44" r:id="rId3"/>
  </sheets>
  <definedNames>
    <definedName name="position_descriptions">'Position Descriptions'!$A:$A</definedName>
    <definedName name="_xlnm.Print_Area" localSheetId="2">NCMTool!$A$2:$F$23</definedName>
    <definedName name="_xlnm.Print_Titles" localSheetId="2">NCMTool!$2:$3</definedName>
    <definedName name="X_VAL" localSheetId="0">#REF!</definedName>
    <definedName name="X_VAL" localSheetId="1">#REF!</definedName>
    <definedName name="X_VAL">#REF!</definedName>
    <definedName name="Y_VAL" localSheetId="0">#REF!</definedName>
    <definedName name="Y_VAL" localSheetId="1">#REF!</definedName>
    <definedName name="Y_VAL">#REF!</definedName>
    <definedName name="Y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4" l="1"/>
  <c r="E8" i="44" s="1"/>
  <c r="C15" i="44" l="1"/>
  <c r="F15" i="44" s="1"/>
  <c r="C14" i="44"/>
  <c r="F14" i="44" s="1"/>
  <c r="C13" i="44"/>
  <c r="F13" i="44" s="1"/>
  <c r="C12" i="44"/>
  <c r="F12" i="44" s="1"/>
  <c r="C11" i="44"/>
  <c r="F11" i="44" s="1"/>
  <c r="C10" i="44"/>
  <c r="F10" i="44" s="1"/>
  <c r="C9" i="44"/>
  <c r="F9" i="44" s="1"/>
  <c r="F8" i="44"/>
  <c r="B16" i="44"/>
  <c r="E10" i="44" l="1"/>
  <c r="E12" i="44"/>
  <c r="E13" i="44"/>
  <c r="E9" i="44"/>
  <c r="E11" i="44"/>
  <c r="E14" i="44"/>
  <c r="E15" i="44"/>
  <c r="F16" i="44" l="1"/>
  <c r="B17" i="44" s="1"/>
</calcChain>
</file>

<file path=xl/sharedStrings.xml><?xml version="1.0" encoding="utf-8"?>
<sst xmlns="http://schemas.openxmlformats.org/spreadsheetml/2006/main" count="34" uniqueCount="30">
  <si>
    <t>Position</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</si>
  <si>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</si>
  <si>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</si>
  <si>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</si>
  <si>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</si>
  <si>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</si>
  <si>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</si>
  <si>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</si>
  <si>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</si>
  <si>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</si>
  <si>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t>
  </si>
  <si>
    <t>Position Descriptions</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</si>
  <si>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</si>
  <si>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</si>
  <si>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</si>
  <si>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</si>
  <si>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</si>
  <si>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</si>
  <si>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</si>
  <si>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</si>
  <si>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Slope</t>
  </si>
  <si>
    <t>Intercept</t>
  </si>
  <si>
    <r>
      <t>Example</t>
    </r>
    <r>
      <rPr>
        <b/>
        <u/>
        <sz val="11"/>
        <color theme="6" tint="-0.499984740745262"/>
        <rFont val="Calibri"/>
        <family val="2"/>
        <scheme val="minor"/>
      </rPr>
      <t xml:space="preserve"> (external link)</t>
    </r>
  </si>
  <si>
    <r>
      <t>Instructions</t>
    </r>
    <r>
      <rPr>
        <b/>
        <u/>
        <sz val="11"/>
        <color theme="6" tint="-0.499984740745262"/>
        <rFont val="Calibri"/>
        <family val="2"/>
        <scheme val="minor"/>
      </rPr>
      <t xml:space="preserve"> (external link)</t>
    </r>
  </si>
  <si>
    <r>
      <t xml:space="preserve">Q&amp;As </t>
    </r>
    <r>
      <rPr>
        <b/>
        <u/>
        <sz val="11"/>
        <color theme="6" tint="-0.499984740745262"/>
        <rFont val="Calibri"/>
        <family val="2"/>
        <scheme val="minor"/>
      </rPr>
      <t>(external link)</t>
    </r>
  </si>
  <si>
    <t xml:space="preserve">NOTE: CEO/President may only be 
 applied to a single executive. (‡) </t>
  </si>
  <si>
    <r>
      <rPr>
        <b/>
        <sz val="11"/>
        <color theme="1"/>
        <rFont val="Calibri"/>
        <family val="2"/>
        <scheme val="minor"/>
      </rPr>
      <t>(</t>
    </r>
    <r>
      <rPr>
        <b/>
        <sz val="11"/>
        <color theme="1"/>
        <rFont val="Lucida Calligraphy"/>
        <family val="4"/>
      </rPr>
      <t>‡</t>
    </r>
    <r>
      <rPr>
        <b/>
        <sz val="11"/>
        <color theme="1"/>
        <rFont val="Calibri"/>
        <family val="2"/>
        <scheme val="minor"/>
      </rPr>
      <t>)</t>
    </r>
    <r>
      <rPr>
        <sz val="11"/>
        <color theme="1"/>
        <rFont val="Calibri"/>
        <family val="2"/>
        <scheme val="minor"/>
      </rPr>
      <t xml:space="preserve"> The NCM was developed using a compilation of published surveys involving companies with a single CEO; accordingly, the CEO position should be matched only to a </t>
    </r>
    <r>
      <rPr>
        <i/>
        <sz val="11"/>
        <color theme="1"/>
        <rFont val="Calibri"/>
        <family val="2"/>
        <scheme val="minor"/>
      </rPr>
      <t>single</t>
    </r>
    <r>
      <rPr>
        <sz val="11"/>
        <color theme="1"/>
        <rFont val="Calibri"/>
        <family val="2"/>
        <scheme val="minor"/>
      </rPr>
      <t xml:space="preserve"> executive. Engineering consultants with unique ownership and compensation structures that do not fit the NCM model should prepare their own executive compensation studies in accordance with the procedures recommended in Chapter 7 of the </t>
    </r>
    <r>
      <rPr>
        <i/>
        <sz val="11"/>
        <color theme="1"/>
        <rFont val="Calibri"/>
        <family val="2"/>
        <scheme val="minor"/>
      </rPr>
      <t>AASHTO Uniform Audit &amp; Accounting Guide.</t>
    </r>
  </si>
  <si>
    <t>2020 National Compensation Matrix - Main Menu</t>
  </si>
  <si>
    <t>National Compensation Matrix Tool - 2020</t>
  </si>
  <si>
    <t xml:space="preserve">Statutory Compensation Cap for Calendar Year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</si>
</sst>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0"/>
      <name val="Calibri"/>
      <family val="2"/>
      <scheme val="minor"/>
    </font>
    <font>
      <sz val="9"/>
      <color theme="0"/>
      <name val="Calibri"/>
      <family val="2"/>
      <scheme val="minor"/>
    </font>
    <font>
      <sz val="9"/>
      <color theme="1"/>
      <name val="Calibri"/>
      <family val="2"/>
      <scheme val="minor"/>
    </font>
    <font>
      <b/>
      <sz val="14"/>
      <color theme="1"/>
      <name val="Calibri"/>
      <family val="2"/>
      <scheme val="minor"/>
    </font>
    <font>
      <sz val="11"/>
      <color theme="1"/>
      <name val="Calibri"/>
      <family val="2"/>
    </font>
    <font>
      <u/>
      <sz val="11"/>
      <color theme="10"/>
      <name val="Calibri"/>
      <family val="2"/>
      <scheme val="minor"/>
    </font>
    <font>
      <b/>
      <u/>
      <sz val="14"/>
      <color theme="6" tint="-0.499984740745262"/>
      <name val="Calibri"/>
      <family val="2"/>
      <scheme val="minor"/>
    </font>
    <font>
      <sz val="11"/>
      <color rgb="FFFF0000"/>
      <name val="Calibri"/>
      <family val="2"/>
      <scheme val="minor"/>
    </font>
    <font>
      <b/>
      <u/>
      <sz val="11"/>
      <color theme="6" tint="-0.499984740745262"/>
      <name val="Calibri"/>
      <family val="2"/>
      <scheme val="minor"/>
    </font>
    <font>
      <b/>
      <sz val="10"/>
      <color theme="1"/>
      <name val="Calibri"/>
      <family val="2"/>
      <scheme val="minor"/>
    </font>
    <font>
      <b/>
      <sz val="11"/>
      <color theme="1"/>
      <name val="Lucida Calligraphy"/>
      <family val="4"/>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48">
    <xf numFmtId="0" fontId="0" fillId="0" borderId="0" xfId="0"/>
    <xf numFmtId="0" fontId="0" fillId="0" borderId="0" xfId="0"/>
    <xf numFmtId="0" fontId="0" fillId="3" borderId="0" xfId="0" applyFill="1"/>
    <xf numFmtId="0" fontId="5" fillId="4" borderId="2" xfId="0" applyFont="1" applyFill="1" applyBorder="1"/>
    <xf numFmtId="0" fontId="0" fillId="6" borderId="7" xfId="0" applyFill="1" applyBorder="1"/>
    <xf numFmtId="0" fontId="0" fillId="6" borderId="8" xfId="0" applyFill="1" applyBorder="1"/>
    <xf numFmtId="0" fontId="9" fillId="6" borderId="9" xfId="0" applyFont="1" applyFill="1" applyBorder="1" applyAlignment="1">
      <alignment horizontal="right"/>
    </xf>
    <xf numFmtId="0" fontId="0" fillId="6" borderId="11" xfId="0" applyFill="1" applyBorder="1"/>
    <xf numFmtId="0" fontId="0" fillId="6" borderId="12" xfId="0" applyFill="1" applyBorder="1"/>
    <xf numFmtId="0" fontId="11" fillId="6" borderId="10" xfId="4" applyFont="1" applyFill="1" applyBorder="1" applyProtection="1">
      <protection locked="0"/>
    </xf>
    <xf numFmtId="164" fontId="8" fillId="5" borderId="13" xfId="1" applyNumberFormat="1" applyFont="1" applyFill="1" applyBorder="1" applyAlignment="1" applyProtection="1">
      <protection locked="0"/>
    </xf>
    <xf numFmtId="164" fontId="7" fillId="3" borderId="0" xfId="1" applyNumberFormat="1" applyFont="1" applyFill="1" applyProtection="1"/>
    <xf numFmtId="0" fontId="7" fillId="3" borderId="0" xfId="0" applyFont="1" applyFill="1" applyProtection="1"/>
    <xf numFmtId="0" fontId="5" fillId="4" borderId="0" xfId="0" applyFont="1" applyFill="1" applyProtection="1"/>
    <xf numFmtId="0" fontId="0" fillId="2" borderId="1" xfId="0" applyFill="1" applyBorder="1" applyProtection="1"/>
    <xf numFmtId="0" fontId="2" fillId="2" borderId="1" xfId="0" applyFont="1" applyFill="1" applyBorder="1" applyProtection="1"/>
    <xf numFmtId="0" fontId="0" fillId="6" borderId="0" xfId="0" applyFill="1" applyProtection="1"/>
    <xf numFmtId="0" fontId="8" fillId="6" borderId="0" xfId="0" applyFont="1" applyFill="1" applyAlignment="1" applyProtection="1">
      <alignment horizontal="right"/>
    </xf>
    <xf numFmtId="164" fontId="8" fillId="6" borderId="0" xfId="1" applyNumberFormat="1" applyFont="1" applyFill="1" applyBorder="1" applyAlignment="1" applyProtection="1"/>
    <xf numFmtId="9" fontId="2" fillId="6" borderId="0" xfId="2" applyFont="1" applyFill="1" applyBorder="1" applyAlignment="1" applyProtection="1">
      <alignment horizontal="center"/>
    </xf>
    <xf numFmtId="0" fontId="2" fillId="5" borderId="5" xfId="0" applyFont="1" applyFill="1" applyBorder="1" applyProtection="1"/>
    <xf numFmtId="0" fontId="2" fillId="5" borderId="3" xfId="0" applyFont="1" applyFill="1" applyBorder="1" applyAlignment="1" applyProtection="1">
      <alignment horizontal="center"/>
    </xf>
    <xf numFmtId="0" fontId="2" fillId="5" borderId="3" xfId="0" quotePrefix="1" applyFont="1" applyFill="1" applyBorder="1" applyAlignment="1" applyProtection="1">
      <alignment horizontal="center"/>
    </xf>
    <xf numFmtId="0" fontId="2" fillId="5" borderId="6" xfId="0" applyFont="1" applyFill="1" applyBorder="1" applyAlignment="1" applyProtection="1">
      <alignment horizontal="center"/>
    </xf>
    <xf numFmtId="0" fontId="2" fillId="6" borderId="0" xfId="0" quotePrefix="1" applyFont="1" applyFill="1" applyProtection="1"/>
    <xf numFmtId="0" fontId="2" fillId="6" borderId="0" xfId="0" applyFont="1" applyFill="1" applyProtection="1"/>
    <xf numFmtId="0" fontId="0" fillId="6" borderId="0" xfId="0" applyFill="1" applyAlignment="1" applyProtection="1">
      <alignment vertical="center"/>
    </xf>
    <xf numFmtId="0" fontId="0" fillId="6" borderId="4" xfId="0" applyFill="1" applyBorder="1" applyAlignment="1" applyProtection="1">
      <alignment vertical="center"/>
    </xf>
    <xf numFmtId="164" fontId="1" fillId="6" borderId="4" xfId="1" applyNumberFormat="1" applyFont="1" applyFill="1" applyBorder="1" applyAlignment="1" applyProtection="1">
      <alignment horizontal="center"/>
    </xf>
    <xf numFmtId="164" fontId="0" fillId="6" borderId="4" xfId="1" applyNumberFormat="1" applyFont="1" applyFill="1" applyBorder="1" applyAlignment="1" applyProtection="1">
      <alignment horizontal="center" vertical="center"/>
    </xf>
    <xf numFmtId="164" fontId="8" fillId="7" borderId="4" xfId="1" applyNumberFormat="1" applyFont="1" applyFill="1" applyBorder="1" applyAlignment="1" applyProtection="1">
      <alignment horizontal="center" vertical="center"/>
    </xf>
    <xf numFmtId="0" fontId="3" fillId="6" borderId="0" xfId="0" applyFont="1" applyFill="1" applyAlignment="1" applyProtection="1">
      <alignment vertical="center"/>
    </xf>
    <xf numFmtId="164" fontId="0" fillId="6" borderId="0" xfId="1" applyNumberFormat="1" applyFont="1" applyFill="1" applyAlignment="1" applyProtection="1">
      <alignment vertical="center"/>
    </xf>
    <xf numFmtId="165" fontId="0" fillId="6" borderId="0" xfId="2" applyNumberFormat="1" applyFont="1" applyFill="1" applyAlignment="1" applyProtection="1">
      <alignment vertical="center"/>
    </xf>
    <xf numFmtId="0" fontId="3" fillId="6" borderId="0" xfId="0" applyFont="1" applyFill="1" applyProtection="1"/>
    <xf numFmtId="164" fontId="0" fillId="6" borderId="0" xfId="1" applyNumberFormat="1" applyFont="1" applyFill="1" applyProtection="1"/>
    <xf numFmtId="165" fontId="0" fillId="6" borderId="0" xfId="2" applyNumberFormat="1" applyFont="1" applyFill="1" applyProtection="1"/>
    <xf numFmtId="0" fontId="2" fillId="6" borderId="0" xfId="0" applyFont="1" applyFill="1" applyAlignment="1" applyProtection="1">
      <alignment horizontal="right"/>
    </xf>
    <xf numFmtId="164" fontId="2" fillId="6" borderId="4" xfId="1" applyNumberFormat="1" applyFont="1" applyFill="1" applyBorder="1" applyProtection="1"/>
    <xf numFmtId="164" fontId="12" fillId="6" borderId="0" xfId="1" applyNumberFormat="1" applyFont="1" applyFill="1" applyProtection="1"/>
    <xf numFmtId="43" fontId="0" fillId="6" borderId="0" xfId="0" applyNumberFormat="1" applyFill="1" applyProtection="1"/>
    <xf numFmtId="0" fontId="0" fillId="6" borderId="0" xfId="0" applyFill="1" applyAlignment="1" applyProtection="1"/>
    <xf numFmtId="0" fontId="0" fillId="6" borderId="0" xfId="0" applyFill="1" applyAlignment="1" applyProtection="1">
      <alignment vertical="top"/>
    </xf>
    <xf numFmtId="164" fontId="0" fillId="6" borderId="0" xfId="1" applyNumberFormat="1" applyFont="1" applyFill="1" applyAlignment="1" applyProtection="1">
      <alignment vertical="top"/>
    </xf>
    <xf numFmtId="165" fontId="0" fillId="6" borderId="0" xfId="2" applyNumberFormat="1" applyFont="1" applyFill="1" applyAlignment="1" applyProtection="1">
      <alignment vertical="top"/>
    </xf>
    <xf numFmtId="0" fontId="6" fillId="3" borderId="0" xfId="4" applyFont="1" applyFill="1" applyAlignment="1" applyProtection="1">
      <alignment horizontal="left"/>
      <protection locked="0"/>
    </xf>
    <xf numFmtId="0" fontId="0" fillId="0" borderId="0" xfId="0" applyFont="1" applyAlignment="1">
      <alignment horizontal="left" vertical="top" wrapText="1"/>
    </xf>
    <xf numFmtId="164" fontId="14" fillId="6" borderId="0" xfId="1" applyNumberFormat="1" applyFont="1" applyFill="1" applyAlignment="1" applyProtection="1">
      <alignment horizontal="left" vertical="center" wrapText="1"/>
    </xf>
  </cellXfs>
  <cellStyles count="5">
    <cellStyle name="Comma" xfId="1" builtinId="3"/>
    <cellStyle name="Hyperlink" xfId="4" builtinId="8"/>
    <cellStyle name="Normal" xfId="0" builtinId="0"/>
    <cellStyle name="Normal 2" xfId="3" xr:uid="{00000000-0005-0000-0000-000003000000}"/>
    <cellStyle name="Percent" xfId="2" builtinId="5"/>
  </cellStyles>
  <dxfs count="6">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45720"/>
          <a:ext cx="9693910" cy="1096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udit.transportation.org/wp-content/uploads/sites/14/2019/03/QAs.pdf" TargetMode="External"/><Relationship Id="rId2" Type="http://schemas.openxmlformats.org/officeDocument/2006/relationships/hyperlink" Target="https://audit.transportation.org/wp-content/uploads/sites/14/2019/03/Instructions.pdf" TargetMode="External"/><Relationship Id="rId1" Type="http://schemas.openxmlformats.org/officeDocument/2006/relationships/hyperlink" Target="https://downloads.transportation.org/Copy%20of%20Sample%20NCM%20Compliance%20Worksheet.xls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C9"/>
  <sheetViews>
    <sheetView workbookViewId="0">
      <selection activeCell="Q33" sqref="Q33"/>
    </sheetView>
  </sheetViews>
  <sheetFormatPr defaultColWidth="8.88671875" defaultRowHeight="14.4" x14ac:dyDescent="0.3"/>
  <cols>
    <col min="1" max="2" width="4.109375" style="2" customWidth="1"/>
    <col min="3" max="3" width="70.5546875" style="2" customWidth="1"/>
    <col min="4" max="16384" width="8.88671875" style="2"/>
  </cols>
  <sheetData>
    <row r="1" spans="1:3" s="3" customFormat="1" ht="24" thickBot="1" x14ac:dyDescent="0.5">
      <c r="A1" s="3" t="s">
        <v>27</v>
      </c>
    </row>
    <row r="2" spans="1:3" ht="15" thickBot="1" x14ac:dyDescent="0.35"/>
    <row r="3" spans="1:3" x14ac:dyDescent="0.3">
      <c r="B3" s="4"/>
      <c r="C3" s="5"/>
    </row>
    <row r="4" spans="1:3" ht="18" x14ac:dyDescent="0.35">
      <c r="B4" s="6" t="s">
        <v>10</v>
      </c>
      <c r="C4" s="9" t="s">
        <v>12</v>
      </c>
    </row>
    <row r="5" spans="1:3" ht="18" x14ac:dyDescent="0.35">
      <c r="B5" s="6" t="s">
        <v>10</v>
      </c>
      <c r="C5" s="9" t="s">
        <v>23</v>
      </c>
    </row>
    <row r="6" spans="1:3" ht="18" x14ac:dyDescent="0.35">
      <c r="B6" s="6" t="s">
        <v>10</v>
      </c>
      <c r="C6" s="9" t="s">
        <v>11</v>
      </c>
    </row>
    <row r="7" spans="1:3" ht="18" x14ac:dyDescent="0.35">
      <c r="B7" s="6" t="s">
        <v>10</v>
      </c>
      <c r="C7" s="9" t="s">
        <v>24</v>
      </c>
    </row>
    <row r="8" spans="1:3" ht="18" x14ac:dyDescent="0.35">
      <c r="B8" s="6" t="s">
        <v>10</v>
      </c>
      <c r="C8" s="9" t="s">
        <v>22</v>
      </c>
    </row>
    <row r="9" spans="1:3" ht="15" thickBot="1" x14ac:dyDescent="0.35">
      <c r="B9" s="7"/>
      <c r="C9" s="8"/>
    </row>
  </sheetData>
  <sheetProtection algorithmName="SHA-512" hashValue="ybnfr/mh3ns0kity914LqG7Q1lamWSsYTLQH7DUA3zCtM604BWKtUDiA15u4OOKVvJ8MHbfUPG10S8wmvJb4cw==" saltValue="2RnHP+Ln/uYPS2KeNlOwxw==" spinCount="100000" sheet="1" selectLockedCells="1"/>
  <hyperlinks>
    <hyperlink ref="C8" r:id="rId1" xr:uid="{00000000-0004-0000-0000-000000000000}"/>
    <hyperlink ref="C6" location="'Position Descriptions'!A1" display="Position Descriptions" xr:uid="{00000000-0004-0000-0000-000001000000}"/>
    <hyperlink ref="C5" r:id="rId2" xr:uid="{00000000-0004-0000-0000-000003000000}"/>
    <hyperlink ref="C7" r:id="rId3" xr:uid="{00000000-0004-0000-0000-000004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
  <sheetViews>
    <sheetView showGridLines="0" zoomScaleNormal="100" workbookViewId="0">
      <selection activeCell="Q33" sqref="Q33"/>
    </sheetView>
  </sheetViews>
  <sheetFormatPr defaultColWidth="8.88671875" defaultRowHeight="14.4" x14ac:dyDescent="0.3"/>
  <cols>
    <col min="1" max="16384" width="8.88671875" style="1"/>
  </cols>
  <sheetData/>
  <sheetProtection algorithmName="SHA-512" hashValue="FZOV7bK5kYwAio2yG9n6vzjdBVD9VxdrL7aGVwzGXGNrMXBW2L/Z9ytLZz/u0gc0/Dj3f1a6Jx5j6M+jnzZYCA==" saltValue="G8Wht6bVfbRxcFEtFJwonQ==" spinCount="100000" sheet="1" selectLockedCells="1" selectUnlockedCells="1"/>
  <pageMargins left="0.7" right="0.7" top="0.75" bottom="0.75" header="0.3" footer="0.3"/>
  <pageSetup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6" tint="-0.499984740745262"/>
    <pageSetUpPr fitToPage="1"/>
  </sheetPr>
  <dimension ref="A1:K38"/>
  <sheetViews>
    <sheetView tabSelected="1" workbookViewId="0">
      <pane ySplit="3" topLeftCell="A4" activePane="bottomLeft" state="frozenSplit"/>
      <selection activeCell="Q33" sqref="Q33"/>
      <selection pane="bottomLeft" activeCell="N14" sqref="N14"/>
    </sheetView>
  </sheetViews>
  <sheetFormatPr defaultColWidth="8.88671875" defaultRowHeight="14.4" x14ac:dyDescent="0.3"/>
  <cols>
    <col min="1" max="1" width="2.88671875" style="16" customWidth="1"/>
    <col min="2" max="2" width="63.109375" style="16" customWidth="1"/>
    <col min="3" max="4" width="22.6640625" style="16" customWidth="1"/>
    <col min="5" max="5" width="25.33203125" style="16" customWidth="1"/>
    <col min="6" max="6" width="2.88671875" style="16" customWidth="1"/>
    <col min="7" max="7" width="9.6640625" style="16" hidden="1" customWidth="1"/>
    <col min="8" max="8" width="10.44140625" style="16" hidden="1" customWidth="1"/>
    <col min="9" max="10" width="9.6640625" style="16" customWidth="1"/>
    <col min="11" max="11" width="11.109375" style="16" bestFit="1" customWidth="1"/>
    <col min="12" max="16384" width="8.88671875" style="16"/>
  </cols>
  <sheetData>
    <row r="1" spans="1:11" s="12" customFormat="1" ht="12" x14ac:dyDescent="0.25">
      <c r="A1" s="45" t="s">
        <v>4</v>
      </c>
      <c r="B1" s="45"/>
      <c r="C1" s="11"/>
      <c r="D1" s="11"/>
      <c r="E1" s="11"/>
    </row>
    <row r="2" spans="1:11" s="13" customFormat="1" ht="23.4" x14ac:dyDescent="0.45">
      <c r="A2" s="13" t="s">
        <v>28</v>
      </c>
    </row>
    <row r="3" spans="1:11" s="14" customFormat="1" x14ac:dyDescent="0.3">
      <c r="B3" s="15" t="s">
        <v>13</v>
      </c>
    </row>
    <row r="4" spans="1:11" ht="15" thickBot="1" x14ac:dyDescent="0.35"/>
    <row r="5" spans="1:11" ht="18.600000000000001" thickBot="1" x14ac:dyDescent="0.4">
      <c r="B5" s="17" t="s">
        <v>17</v>
      </c>
      <c r="C5" s="10">
        <v>25000000</v>
      </c>
      <c r="D5" s="18"/>
    </row>
    <row r="6" spans="1:11" x14ac:dyDescent="0.3">
      <c r="G6" s="19"/>
      <c r="H6" s="19"/>
      <c r="I6" s="19"/>
      <c r="J6" s="19"/>
    </row>
    <row r="7" spans="1:11" x14ac:dyDescent="0.3">
      <c r="B7" s="20" t="s">
        <v>0</v>
      </c>
      <c r="C7" s="21" t="s">
        <v>15</v>
      </c>
      <c r="D7" s="22" t="s">
        <v>14</v>
      </c>
      <c r="E7" s="23" t="s">
        <v>16</v>
      </c>
      <c r="G7" s="24" t="s">
        <v>20</v>
      </c>
      <c r="H7" s="25" t="s">
        <v>21</v>
      </c>
    </row>
    <row r="8" spans="1:11" s="26" customFormat="1" ht="30" customHeight="1" x14ac:dyDescent="0.3">
      <c r="B8" s="27" t="s">
        <v>5</v>
      </c>
      <c r="C8" s="28">
        <f t="shared" ref="C8:C15" si="0">LN(IF($C$5&lt;$C$20, $C$20, IF($C$5&gt;$C$21, $C$21, $C$5)))*G8+H8</f>
        <v>246374.34947061283</v>
      </c>
      <c r="D8" s="29">
        <v>38248.8626432807</v>
      </c>
      <c r="E8" s="30">
        <f t="shared" ref="E8:E15" si="1">IF(C8+D8&gt;$C$19, $C$19, C8+D8)</f>
        <v>284623.21211389353</v>
      </c>
      <c r="F8" s="31">
        <f t="shared" ref="F8:F15" si="2">IFERROR(IF(C8+D8&gt;$C$19, 1, 0), 0)</f>
        <v>0</v>
      </c>
      <c r="G8" s="32">
        <v>40669.557905023175</v>
      </c>
      <c r="H8" s="32">
        <v>-446406.61390253087</v>
      </c>
      <c r="I8" s="32"/>
      <c r="J8" s="33"/>
    </row>
    <row r="9" spans="1:11" s="26" customFormat="1" ht="30" customHeight="1" x14ac:dyDescent="0.3">
      <c r="B9" s="27" t="s">
        <v>6</v>
      </c>
      <c r="C9" s="28">
        <f t="shared" si="0"/>
        <v>508494.74502309179</v>
      </c>
      <c r="D9" s="29">
        <v>62646.335534262857</v>
      </c>
      <c r="E9" s="30">
        <f t="shared" si="1"/>
        <v>525000</v>
      </c>
      <c r="F9" s="31">
        <f t="shared" si="2"/>
        <v>1</v>
      </c>
      <c r="G9" s="32">
        <v>144544.13684843091</v>
      </c>
      <c r="H9" s="32">
        <v>-1953725.9314260934</v>
      </c>
      <c r="I9" s="47" t="s">
        <v>25</v>
      </c>
      <c r="J9" s="47"/>
      <c r="K9" s="47"/>
    </row>
    <row r="10" spans="1:11" s="26" customFormat="1" ht="30" customHeight="1" x14ac:dyDescent="0.3">
      <c r="B10" s="27" t="s">
        <v>7</v>
      </c>
      <c r="C10" s="28">
        <f t="shared" si="0"/>
        <v>322367.06560957315</v>
      </c>
      <c r="D10" s="29">
        <v>33486.767815804764</v>
      </c>
      <c r="E10" s="30">
        <f t="shared" si="1"/>
        <v>355853.8334253779</v>
      </c>
      <c r="F10" s="31">
        <f t="shared" si="2"/>
        <v>0</v>
      </c>
      <c r="G10" s="32">
        <v>75380.358886507776</v>
      </c>
      <c r="H10" s="32">
        <v>-961691.09333977988</v>
      </c>
      <c r="I10" s="32"/>
      <c r="J10" s="33"/>
    </row>
    <row r="11" spans="1:11" s="26" customFormat="1" ht="30" customHeight="1" x14ac:dyDescent="0.3">
      <c r="B11" s="27" t="s">
        <v>8</v>
      </c>
      <c r="C11" s="28">
        <f t="shared" si="0"/>
        <v>290789.82925888756</v>
      </c>
      <c r="D11" s="29">
        <v>29346.289185818263</v>
      </c>
      <c r="E11" s="30">
        <f t="shared" si="1"/>
        <v>320136.11844470585</v>
      </c>
      <c r="F11" s="31">
        <f t="shared" si="2"/>
        <v>0</v>
      </c>
      <c r="G11" s="32">
        <v>61899.038830019395</v>
      </c>
      <c r="H11" s="32">
        <v>-763622.3148976136</v>
      </c>
      <c r="I11" s="32"/>
      <c r="J11" s="33"/>
    </row>
    <row r="12" spans="1:11" s="26" customFormat="1" ht="30" customHeight="1" x14ac:dyDescent="0.3">
      <c r="B12" s="27" t="s">
        <v>3</v>
      </c>
      <c r="C12" s="28">
        <f t="shared" si="0"/>
        <v>248986.4808647919</v>
      </c>
      <c r="D12" s="29">
        <v>28115.696431642147</v>
      </c>
      <c r="E12" s="30">
        <f t="shared" si="1"/>
        <v>277102.17729643406</v>
      </c>
      <c r="F12" s="31">
        <f t="shared" si="2"/>
        <v>0</v>
      </c>
      <c r="G12" s="32">
        <v>45290.791250313552</v>
      </c>
      <c r="H12" s="32">
        <v>-522514.35687725758</v>
      </c>
      <c r="I12" s="32"/>
      <c r="J12" s="33"/>
    </row>
    <row r="13" spans="1:11" s="26" customFormat="1" ht="30" customHeight="1" x14ac:dyDescent="0.3">
      <c r="B13" s="27" t="s">
        <v>1</v>
      </c>
      <c r="C13" s="28">
        <f t="shared" si="0"/>
        <v>277669.50544473401</v>
      </c>
      <c r="D13" s="29">
        <v>35241.319200973317</v>
      </c>
      <c r="E13" s="30">
        <f t="shared" si="1"/>
        <v>312910.82464570733</v>
      </c>
      <c r="F13" s="31">
        <f t="shared" si="2"/>
        <v>0</v>
      </c>
      <c r="G13" s="32">
        <v>68218.154553838147</v>
      </c>
      <c r="H13" s="32">
        <v>-884384.89754912781</v>
      </c>
      <c r="I13" s="32"/>
      <c r="J13" s="33"/>
    </row>
    <row r="14" spans="1:11" s="26" customFormat="1" ht="30" customHeight="1" x14ac:dyDescent="0.3">
      <c r="B14" s="27" t="s">
        <v>9</v>
      </c>
      <c r="C14" s="28">
        <f t="shared" si="0"/>
        <v>252493.9134140932</v>
      </c>
      <c r="D14" s="29">
        <v>7420.2174233660189</v>
      </c>
      <c r="E14" s="30">
        <f t="shared" si="1"/>
        <v>259914.13083745923</v>
      </c>
      <c r="F14" s="31">
        <f t="shared" si="2"/>
        <v>0</v>
      </c>
      <c r="G14" s="32">
        <v>32125.915333635287</v>
      </c>
      <c r="H14" s="32">
        <v>-294751.34128121275</v>
      </c>
      <c r="I14" s="32"/>
      <c r="J14" s="33"/>
    </row>
    <row r="15" spans="1:11" s="26" customFormat="1" ht="30" customHeight="1" x14ac:dyDescent="0.3">
      <c r="B15" s="27" t="s">
        <v>2</v>
      </c>
      <c r="C15" s="28">
        <f t="shared" si="0"/>
        <v>141012.35361707679</v>
      </c>
      <c r="D15" s="29">
        <v>12469.434557441373</v>
      </c>
      <c r="E15" s="30">
        <f t="shared" si="1"/>
        <v>153481.78817451815</v>
      </c>
      <c r="F15" s="31">
        <f t="shared" si="2"/>
        <v>0</v>
      </c>
      <c r="G15" s="32">
        <v>20164.603473699201</v>
      </c>
      <c r="H15" s="32">
        <v>-202479.29321052131</v>
      </c>
      <c r="I15" s="32"/>
      <c r="J15" s="33"/>
    </row>
    <row r="16" spans="1:11" x14ac:dyDescent="0.3">
      <c r="B16" s="16" t="str">
        <f>IF(C5&lt;C20, "* The NCM has a gross revenue floor of $1.5M.  Formulaic results are shown for $1.5M.", IF(C5&gt;C21, "* The NCM has a gross revenue ceiling of $500M.  Formulaic results are shown for $500M", ""))</f>
        <v/>
      </c>
      <c r="F16" s="34">
        <f>SUM(F8:F15)</f>
        <v>1</v>
      </c>
    </row>
    <row r="17" spans="2:11" x14ac:dyDescent="0.3">
      <c r="B17" s="16" t="str">
        <f>IF(F16&gt;0, "** At the time of this release, all positions are subject to a statutory compensation cap of $525,000 until a new authorized amount is published by OFPP.", "")</f>
        <v>** At the time of this release, all positions are subject to a statutory compensation cap of $525,000 until a new authorized amount is published by OFPP.</v>
      </c>
      <c r="G17" s="24"/>
    </row>
    <row r="18" spans="2:11" x14ac:dyDescent="0.3">
      <c r="G18" s="35"/>
      <c r="H18" s="35"/>
      <c r="I18" s="35"/>
      <c r="J18" s="36"/>
    </row>
    <row r="19" spans="2:11" x14ac:dyDescent="0.3">
      <c r="B19" s="37" t="s">
        <v>29</v>
      </c>
      <c r="C19" s="38">
        <v>525000</v>
      </c>
      <c r="D19" s="35"/>
      <c r="E19" s="35"/>
      <c r="G19" s="35"/>
      <c r="H19" s="35"/>
      <c r="I19" s="35"/>
      <c r="J19" s="36"/>
    </row>
    <row r="20" spans="2:11" x14ac:dyDescent="0.3">
      <c r="B20" s="37" t="s">
        <v>18</v>
      </c>
      <c r="C20" s="38">
        <v>1500000</v>
      </c>
      <c r="D20" s="39"/>
      <c r="E20" s="35"/>
      <c r="G20" s="35"/>
      <c r="H20" s="35"/>
      <c r="I20" s="35"/>
      <c r="J20" s="36"/>
    </row>
    <row r="21" spans="2:11" x14ac:dyDescent="0.3">
      <c r="B21" s="37" t="s">
        <v>19</v>
      </c>
      <c r="C21" s="38">
        <v>500000000</v>
      </c>
      <c r="D21" s="35"/>
      <c r="E21" s="35"/>
      <c r="G21" s="35"/>
      <c r="H21" s="35"/>
      <c r="I21" s="35"/>
      <c r="J21" s="36"/>
    </row>
    <row r="22" spans="2:11" x14ac:dyDescent="0.3">
      <c r="D22" s="35"/>
      <c r="E22" s="35"/>
      <c r="G22" s="35"/>
      <c r="H22" s="35"/>
      <c r="I22" s="35"/>
      <c r="J22" s="36"/>
    </row>
    <row r="23" spans="2:11" s="42" customFormat="1" ht="79.95" customHeight="1" x14ac:dyDescent="0.3">
      <c r="B23" s="46" t="s">
        <v>26</v>
      </c>
      <c r="C23" s="46"/>
      <c r="D23" s="46"/>
      <c r="E23" s="46"/>
      <c r="G23" s="43"/>
      <c r="H23" s="43"/>
      <c r="I23" s="43"/>
      <c r="J23" s="44"/>
    </row>
    <row r="24" spans="2:11" x14ac:dyDescent="0.3">
      <c r="B24" s="41"/>
      <c r="D24" s="35"/>
      <c r="E24" s="35"/>
      <c r="G24" s="35"/>
      <c r="H24" s="35"/>
      <c r="I24" s="35"/>
      <c r="J24" s="36"/>
    </row>
    <row r="25" spans="2:11" x14ac:dyDescent="0.3">
      <c r="B25" s="41"/>
      <c r="D25" s="35"/>
      <c r="E25" s="35"/>
      <c r="G25" s="35"/>
      <c r="H25" s="35"/>
      <c r="I25" s="35"/>
      <c r="J25" s="36"/>
    </row>
    <row r="26" spans="2:11" x14ac:dyDescent="0.3">
      <c r="D26" s="35"/>
      <c r="E26" s="35"/>
    </row>
    <row r="27" spans="2:11" x14ac:dyDescent="0.3">
      <c r="D27" s="35"/>
      <c r="E27" s="35"/>
      <c r="G27" s="24"/>
    </row>
    <row r="28" spans="2:11" x14ac:dyDescent="0.3">
      <c r="G28" s="35"/>
      <c r="H28" s="35"/>
      <c r="I28" s="35"/>
      <c r="J28" s="36"/>
    </row>
    <row r="29" spans="2:11" x14ac:dyDescent="0.3">
      <c r="G29" s="35"/>
      <c r="H29" s="35"/>
      <c r="I29" s="35"/>
      <c r="J29" s="36"/>
      <c r="K29" s="40"/>
    </row>
    <row r="30" spans="2:11" x14ac:dyDescent="0.3">
      <c r="D30" s="35"/>
      <c r="E30" s="35"/>
      <c r="G30" s="35"/>
      <c r="H30" s="35"/>
      <c r="I30" s="35"/>
      <c r="J30" s="36"/>
    </row>
    <row r="31" spans="2:11" x14ac:dyDescent="0.3">
      <c r="D31" s="35"/>
      <c r="E31" s="35"/>
      <c r="G31" s="35"/>
      <c r="H31" s="35"/>
      <c r="I31" s="35"/>
      <c r="J31" s="36"/>
    </row>
    <row r="32" spans="2:11" x14ac:dyDescent="0.3">
      <c r="D32" s="35"/>
      <c r="E32" s="35"/>
      <c r="G32" s="35"/>
      <c r="H32" s="35"/>
      <c r="I32" s="35"/>
      <c r="J32" s="36"/>
    </row>
    <row r="33" spans="4:10" x14ac:dyDescent="0.3">
      <c r="D33" s="35"/>
      <c r="E33" s="35"/>
      <c r="G33" s="35"/>
      <c r="H33" s="35"/>
      <c r="I33" s="35"/>
      <c r="J33" s="36"/>
    </row>
    <row r="34" spans="4:10" x14ac:dyDescent="0.3">
      <c r="D34" s="35"/>
      <c r="E34" s="35"/>
      <c r="G34" s="35"/>
      <c r="H34" s="35"/>
      <c r="I34" s="35"/>
      <c r="J34" s="36"/>
    </row>
    <row r="35" spans="4:10" x14ac:dyDescent="0.3">
      <c r="D35" s="35"/>
      <c r="E35" s="35"/>
      <c r="G35" s="35"/>
      <c r="H35" s="35"/>
      <c r="I35" s="35"/>
      <c r="J35" s="36"/>
    </row>
    <row r="36" spans="4:10" x14ac:dyDescent="0.3">
      <c r="D36" s="35"/>
      <c r="E36" s="35"/>
      <c r="G36" s="35"/>
      <c r="H36" s="35"/>
      <c r="I36" s="35"/>
      <c r="J36" s="36"/>
    </row>
    <row r="37" spans="4:10" x14ac:dyDescent="0.3">
      <c r="D37" s="35"/>
      <c r="E37" s="35"/>
    </row>
    <row r="38" spans="4:10" x14ac:dyDescent="0.3">
      <c r="D38" s="35"/>
      <c r="E38" s="35"/>
    </row>
  </sheetData>
  <sheetProtection algorithmName="SHA-512" hashValue="2Y9mRmefs/9LQt+89QFaTnFwVx4L95yKEvbreZmEECK4LhzdeFc2pi/RkcswGxHwqQR+kKakwP+FQj/pb3eHvA==" saltValue="knssUMaWVHLR+XjkIpmHvQ==" spinCount="100000" sheet="1" objects="1" scenarios="1"/>
  <mergeCells count="3">
    <mergeCell ref="A1:B1"/>
    <mergeCell ref="B23:E23"/>
    <mergeCell ref="I9:K9"/>
  </mergeCells>
  <conditionalFormatting sqref="C19 B17:E17">
    <cfRule type="expression" dxfId="5" priority="9">
      <formula>$F$16&gt;0</formula>
    </cfRule>
  </conditionalFormatting>
  <conditionalFormatting sqref="C20">
    <cfRule type="expression" dxfId="4" priority="5">
      <formula>$C$5&lt;$C$20</formula>
    </cfRule>
  </conditionalFormatting>
  <conditionalFormatting sqref="C21">
    <cfRule type="expression" dxfId="3" priority="4">
      <formula>$C$5&gt;$C$21</formula>
    </cfRule>
  </conditionalFormatting>
  <conditionalFormatting sqref="B16:E16">
    <cfRule type="expression" dxfId="2" priority="422">
      <formula>$C$5&gt;$C$21</formula>
    </cfRule>
    <cfRule type="expression" dxfId="1" priority="423">
      <formula>$C$5&lt;$C$20</formula>
    </cfRule>
  </conditionalFormatting>
  <conditionalFormatting sqref="E8:E15">
    <cfRule type="expression" dxfId="0" priority="425">
      <formula>$C8+$D8&gt;$C$19</formula>
    </cfRule>
  </conditionalFormatting>
  <hyperlinks>
    <hyperlink ref="A1" location="Menu!A1" display="&lt;&lt;&lt; Back to Menu" xr:uid="{00000000-0004-0000-0200-000000000000}"/>
  </hyperlinks>
  <pageMargins left="0.7" right="0.7" top="0.75" bottom="0.75" header="0.3" footer="0.3"/>
  <pageSetup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Menu</vt:lpstr>
      <vt:lpstr>Position Descriptions</vt:lpstr>
      <vt:lpstr>NCMTool</vt:lpstr>
      <vt:lpstr>position_descriptions</vt:lpstr>
      <vt:lpstr>NCMTool!Print_Area</vt:lpstr>
      <vt:lpstr>NCMTool!Print_Titles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Barton</dc:creator>
  <cp:lastModifiedBy>Pollis, Laura E.</cp:lastModifiedBy>
  <cp:lastPrinted>2019-03-25T17:18:15Z</cp:lastPrinted>
  <dcterms:created xsi:type="dcterms:W3CDTF">2012-02-14T20:31:24Z</dcterms:created>
  <dcterms:modified xsi:type="dcterms:W3CDTF">2020-03-03T20:06:43Z</dcterms:modified>
</cp:coreProperties>
</file>